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06703652-BD0F-4663-A101-FA022DFED2C5}" xr6:coauthVersionLast="47" xr6:coauthVersionMax="47" xr10:uidLastSave="{00000000-0000-0000-0000-000000000000}"/>
  <bookViews>
    <workbookView xWindow="924" yWindow="1698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1" i="1" l="1"/>
  <c r="B12" i="1"/>
  <c r="B30" i="1"/>
  <c r="H23" i="1" l="1"/>
  <c r="H4" i="1"/>
  <c r="H3" i="1"/>
  <c r="B22" i="1"/>
  <c r="H5" i="1" l="1"/>
  <c r="H6" i="1" s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<sst xmlns="http://schemas.openxmlformats.org/spreadsheetml/2006/main" count="61" uniqueCount="59">
  <si>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</si>
  <si>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</si>
  <si>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</si>
  <si>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</si>
  <si>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</si>
  <si>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</si>
  <si>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</si>
  <si>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</si>
  <si>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</si>
  <si>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</si>
  <si>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</si>
  <si>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</si>
  <si>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</si>
  <si>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</si>
  <si>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</si>
  <si>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</si>
  <si>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</si>
  <si>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</si>
  <si>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</si>
  <si>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</si>
  <si>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</si>
  <si>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</si>
  <si>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</si>
  <si>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Estimated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</si>
  <si>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</si>
  <si>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</si>
  <si>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</si>
  <si>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</si>
  <si>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</si>
  <si>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</si>
  <si>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</si>
  <si>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</si>
  <si>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</si>
  <si>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</si>
  <si>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</si>
  <si>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</si>
  <si>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</si>
  <si>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</si>
  <si>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</si>
  <si>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</si>
  <si>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</si>
  <si>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</si>
  <si>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</si>
  <si>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</si>
  <si>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</si>
  <si>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</si>
  <si>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</si>
  <si>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</si>
  <si>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</si>
  <si>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Out of Pocket Cash</t>
  </si>
  <si>
    <t>Hard Money For 60 Days</t>
  </si>
  <si>
    <t>Purchase Closing Costs</t>
  </si>
  <si>
    <t>Down Payment*</t>
  </si>
  <si>
    <t>1052 National</t>
  </si>
  <si>
    <t>Memphis, Tennessee 38112</t>
  </si>
  <si>
    <t>Estimated ARV 140k</t>
  </si>
  <si>
    <t>Range $1195 - $1395</t>
  </si>
  <si>
    <t>Loan Refinance(Estimated)</t>
  </si>
  <si>
    <t>Refinance Costs(If Needed - 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</si>
</sst>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6" fontId="2" fillId="2" borderId="7" xfId="0" applyNumberFormat="1" applyFont="1" applyFill="1" applyBorder="1" applyAlignment="1">
      <alignment horizontal="center" vertical="center" wrapText="1" shrinkToFit="1"/>
    </xf>
    <xf numFmtId="164" fontId="2" fillId="2" borderId="7" xfId="0" applyNumberFormat="1" applyFont="1" applyFill="1" applyBorder="1" applyAlignment="1">
      <alignment horizontal="center" vertical="center" wrapText="1" shrinkToFit="1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7" workbookViewId="0">
      <selection activeCell="I25" sqref="I25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9" t="s">
        <v>53</v>
      </c>
    </row>
    <row r="2" spans="1:10" ht="14.7" thickBot="1" x14ac:dyDescent="0.6">
      <c r="A2" s="77"/>
      <c r="B2" s="10" t="s">
        <v>54</v>
      </c>
      <c r="G2" s="86" t="s">
        <v>45</v>
      </c>
      <c r="H2" s="87"/>
      <c r="I2" s="88"/>
    </row>
    <row r="3" spans="1:10" ht="15.9" thickBot="1" x14ac:dyDescent="0.6">
      <c r="A3" s="78" t="s">
        <v>17</v>
      </c>
      <c r="B3" s="79"/>
      <c r="G3" s="20" t="s">
        <v>25</v>
      </c>
      <c r="H3" s="23">
        <f>B4</f>
        <v>129900</v>
      </c>
      <c r="I3" s="19"/>
    </row>
    <row r="4" spans="1:10" x14ac:dyDescent="0.55000000000000004">
      <c r="A4" s="11" t="s">
        <v>1</v>
      </c>
      <c r="B4" s="2">
        <v>129900</v>
      </c>
      <c r="G4" s="27" t="s">
        <v>26</v>
      </c>
      <c r="H4" s="24">
        <f>B18</f>
        <v>17900</v>
      </c>
      <c r="I4" s="17"/>
    </row>
    <row r="5" spans="1:10" x14ac:dyDescent="0.55000000000000004">
      <c r="A5" s="12" t="s">
        <v>10</v>
      </c>
      <c r="B5" s="3">
        <v>2000</v>
      </c>
      <c r="G5" s="16" t="s">
        <v>27</v>
      </c>
      <c r="H5" s="25">
        <f>(H3-H4)</f>
        <v>112000</v>
      </c>
      <c r="I5" s="17"/>
    </row>
    <row r="6" spans="1:10" x14ac:dyDescent="0.55000000000000004">
      <c r="A6" s="12" t="s">
        <v>19</v>
      </c>
      <c r="B6" s="3">
        <v>131900</v>
      </c>
      <c r="G6" s="16" t="s">
        <v>32</v>
      </c>
      <c r="H6" s="25">
        <f>(I6*H5)</f>
        <v>2240</v>
      </c>
      <c r="I6" s="21">
        <v>0.02</v>
      </c>
      <c r="J6" t="s">
        <v>47</v>
      </c>
    </row>
    <row r="7" spans="1:10" ht="14.7" thickBot="1" x14ac:dyDescent="0.6">
      <c r="A7" s="13" t="s">
        <v>2</v>
      </c>
      <c r="B7" s="4">
        <v>53100</v>
      </c>
      <c r="C7" t="s">
        <v>55</v>
      </c>
      <c r="G7" s="16" t="s">
        <v>11</v>
      </c>
      <c r="H7" s="26">
        <v>0.12</v>
      </c>
      <c r="I7" s="17"/>
    </row>
    <row r="8" spans="1:10" ht="19.5" customHeight="1" thickBot="1" x14ac:dyDescent="0.6">
      <c r="A8" s="80" t="s">
        <v>3</v>
      </c>
      <c r="B8" s="81"/>
      <c r="G8" s="16" t="s">
        <v>29</v>
      </c>
      <c r="H8" s="25">
        <f>(H5*H7)/12</f>
        <v>1120</v>
      </c>
      <c r="I8" s="17"/>
    </row>
    <row r="9" spans="1:10" ht="14.7" thickBot="1" x14ac:dyDescent="0.6">
      <c r="A9" s="12" t="s">
        <v>4</v>
      </c>
      <c r="B9" s="3">
        <v>1395</v>
      </c>
      <c r="C9" t="s">
        <v>56</v>
      </c>
      <c r="G9" s="16" t="s">
        <v>30</v>
      </c>
      <c r="H9" s="25">
        <f>(H8*I9)</f>
        <v>2240</v>
      </c>
      <c r="I9" s="22">
        <v>2</v>
      </c>
    </row>
    <row r="10" spans="1:10" ht="14.7" thickBot="1" x14ac:dyDescent="0.6">
      <c r="A10" s="12" t="s">
        <v>22</v>
      </c>
      <c r="B10" s="3">
        <v>139.5</v>
      </c>
      <c r="G10" s="45" t="s">
        <v>31</v>
      </c>
      <c r="H10" s="43">
        <v>5280</v>
      </c>
      <c r="I10" s="18"/>
    </row>
    <row r="11" spans="1:10" ht="14.7" thickBot="1" x14ac:dyDescent="0.6">
      <c r="A11" s="12" t="s">
        <v>5</v>
      </c>
      <c r="B11" s="5">
        <f>(424.19)/12</f>
        <v>35.349166666666669</v>
      </c>
      <c r="C11" s="84" t="s">
        <v>23</v>
      </c>
    </row>
    <row r="12" spans="1:10" ht="14.7" thickBot="1" x14ac:dyDescent="0.6">
      <c r="A12" s="12" t="s">
        <v>6</v>
      </c>
      <c r="B12" s="6">
        <f>(450.02/12)</f>
        <v>37.501666666666665</v>
      </c>
      <c r="C12" s="85"/>
      <c r="G12" s="71" t="s">
        <v>44</v>
      </c>
      <c r="H12" s="72"/>
      <c r="I12" s="73"/>
    </row>
    <row r="13" spans="1:10" ht="14.7" thickBot="1" x14ac:dyDescent="0.6">
      <c r="A13" s="12" t="s">
        <v>18</v>
      </c>
      <c r="B13" s="3">
        <v>55</v>
      </c>
      <c r="G13" s="28" t="s">
        <v>33</v>
      </c>
      <c r="H13" s="34">
        <v>1695</v>
      </c>
      <c r="I13" s="30"/>
    </row>
    <row r="14" spans="1:10" ht="14.7" thickBot="1" x14ac:dyDescent="0.6">
      <c r="A14" s="14" t="s">
        <v>7</v>
      </c>
      <c r="B14" s="8">
        <f>(B9-(B10++B11+B12+B13))</f>
        <v>1127.6491666666666</v>
      </c>
      <c r="G14" s="29" t="s">
        <v>28</v>
      </c>
      <c r="H14" s="35">
        <f>(B19*I14)</f>
        <v>1120</v>
      </c>
      <c r="I14" s="31">
        <v>0.01</v>
      </c>
    </row>
    <row r="15" spans="1:10" ht="14.7" thickBot="1" x14ac:dyDescent="0.6">
      <c r="A15" s="12" t="s">
        <v>14</v>
      </c>
      <c r="B15" s="7">
        <f>(B14*12)/B6</f>
        <v>0.10259128127369219</v>
      </c>
      <c r="G15" s="29" t="s">
        <v>34</v>
      </c>
      <c r="H15" s="36">
        <v>250</v>
      </c>
      <c r="I15" s="32"/>
    </row>
    <row r="16" spans="1:10" ht="15.9" thickBot="1" x14ac:dyDescent="0.6">
      <c r="A16" s="82" t="s">
        <v>8</v>
      </c>
      <c r="B16" s="83"/>
      <c r="G16" s="29" t="s">
        <v>35</v>
      </c>
      <c r="H16" s="36">
        <v>500</v>
      </c>
      <c r="I16" s="32"/>
    </row>
    <row r="17" spans="1:9" ht="14.7" thickBot="1" x14ac:dyDescent="0.6">
      <c r="A17" s="51" t="s">
        <v>20</v>
      </c>
      <c r="B17" s="52">
        <v>129900</v>
      </c>
      <c r="G17" s="29" t="s">
        <v>36</v>
      </c>
      <c r="H17" s="36">
        <v>300</v>
      </c>
      <c r="I17" s="32"/>
    </row>
    <row r="18" spans="1:9" ht="14.55" customHeight="1" thickBot="1" x14ac:dyDescent="0.6">
      <c r="A18" s="51" t="s">
        <v>9</v>
      </c>
      <c r="B18" s="52">
        <v>17900</v>
      </c>
      <c r="C18" s="67" t="s">
        <v>48</v>
      </c>
      <c r="D18" s="68"/>
      <c r="G18" s="29" t="s">
        <v>37</v>
      </c>
      <c r="H18" s="36">
        <v>480</v>
      </c>
      <c r="I18" s="32"/>
    </row>
    <row r="19" spans="1:9" ht="35.4" customHeight="1" thickBot="1" x14ac:dyDescent="0.6">
      <c r="A19" s="53" t="s">
        <v>16</v>
      </c>
      <c r="B19" s="52">
        <v>112000</v>
      </c>
      <c r="C19" s="69"/>
      <c r="D19" s="70"/>
      <c r="G19" s="46" t="s">
        <v>38</v>
      </c>
      <c r="H19" s="42">
        <f>SUM(H13:H18)</f>
        <v>4345</v>
      </c>
      <c r="I19" s="33"/>
    </row>
    <row r="20" spans="1:9" x14ac:dyDescent="0.55000000000000004">
      <c r="A20" s="51" t="s">
        <v>11</v>
      </c>
      <c r="B20" s="54">
        <v>7.0000000000000007E-2</v>
      </c>
      <c r="E20" s="15"/>
      <c r="G20" s="37" t="s">
        <v>39</v>
      </c>
    </row>
    <row r="21" spans="1:9" ht="14.7" thickBot="1" x14ac:dyDescent="0.6">
      <c r="A21" s="51" t="s">
        <v>12</v>
      </c>
      <c r="B21" s="55">
        <v>360</v>
      </c>
    </row>
    <row r="22" spans="1:9" ht="14.7" thickBot="1" x14ac:dyDescent="0.6">
      <c r="A22" s="51" t="s">
        <v>15</v>
      </c>
      <c r="B22" s="56">
        <f>-PMT((B20/12),B21,B19,0)</f>
        <v>745.13879460068517</v>
      </c>
      <c r="G22" s="74" t="s">
        <v>40</v>
      </c>
      <c r="H22" s="75"/>
    </row>
    <row r="23" spans="1:9" ht="14.7" thickBot="1" x14ac:dyDescent="0.6">
      <c r="A23" s="57" t="s">
        <v>13</v>
      </c>
      <c r="B23" s="58">
        <f>(B14-B22)</f>
        <v>382.51037206598141</v>
      </c>
      <c r="C23" s="50" t="s">
        <v>24</v>
      </c>
      <c r="G23" s="41" t="s">
        <v>9</v>
      </c>
      <c r="H23" s="38">
        <f>B18</f>
        <v>17900</v>
      </c>
    </row>
    <row r="24" spans="1:9" ht="14.7" thickBot="1" x14ac:dyDescent="0.6">
      <c r="A24" s="59" t="s">
        <v>21</v>
      </c>
      <c r="B24" s="60">
        <f>(B23*12)/B18</f>
        <v>0.25643153434590937</v>
      </c>
      <c r="G24" s="41" t="s">
        <v>41</v>
      </c>
      <c r="H24" s="39">
        <v>2000</v>
      </c>
    </row>
    <row r="25" spans="1:9" ht="30" customHeight="1" thickBot="1" x14ac:dyDescent="0.6">
      <c r="B25" s="65" t="s">
        <v>49</v>
      </c>
      <c r="G25" s="41" t="s">
        <v>42</v>
      </c>
      <c r="H25" s="38">
        <f>H10</f>
        <v>5280</v>
      </c>
    </row>
    <row r="26" spans="1:9" ht="14.7" thickBot="1" x14ac:dyDescent="0.6">
      <c r="B26" s="61">
        <v>17900</v>
      </c>
      <c r="C26" s="66" t="s">
        <v>52</v>
      </c>
      <c r="G26" s="41" t="s">
        <v>58</v>
      </c>
      <c r="H26" s="40">
        <v>6500</v>
      </c>
    </row>
    <row r="27" spans="1:9" ht="29.1" thickBot="1" x14ac:dyDescent="0.6">
      <c r="B27" s="62">
        <v>2000</v>
      </c>
      <c r="C27" s="66" t="s">
        <v>51</v>
      </c>
      <c r="G27" s="47" t="s">
        <v>46</v>
      </c>
      <c r="H27" s="44">
        <f>SUM(H23:H26)</f>
        <v>31680</v>
      </c>
    </row>
    <row r="28" spans="1:9" ht="14.7" thickBot="1" x14ac:dyDescent="0.6">
      <c r="B28" s="62">
        <v>5280</v>
      </c>
      <c r="C28" s="66" t="s">
        <v>50</v>
      </c>
      <c r="G28" s="49" t="s">
        <v>43</v>
      </c>
      <c r="H28" s="48">
        <f>H27/(B23*12)</f>
        <v>6.9017736322836525</v>
      </c>
    </row>
    <row r="29" spans="1:9" ht="14.7" thickBot="1" x14ac:dyDescent="0.6">
      <c r="B29" s="63">
        <v>6500</v>
      </c>
      <c r="C29" s="66" t="s">
        <v>57</v>
      </c>
    </row>
    <row r="30" spans="1:9" ht="14.7" thickBot="1" x14ac:dyDescent="0.6">
      <c r="B30" s="64">
        <f>SUM(B26:B29)</f>
        <v>31680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C11:C12"/>
    <mergeCell ref="G2:I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2025-05-06T19:00:04Z</dcterms:modified>
</cp:coreProperties>
</file>