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832 Marianna\"/>
    </mc:Choice>
  </mc:AlternateContent>
  <xr:revisionPtr revIDLastSave="0" documentId="13_ncr:1_{2F6C08AA-29FD-4D34-88E8-1785C7172CCA}" xr6:coauthVersionLast="47" xr6:coauthVersionMax="47" xr10:uidLastSave="{00000000-0000-0000-0000-000000000000}"/>
  <bookViews>
    <workbookView xWindow="1440" yWindow="1104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2" i="1" l="1"/>
  <c r="B11" i="1"/>
  <c r="B26" i="1"/>
  <c r="B30" i="1" l="1"/>
  <c r="H23" i="1" l="1"/>
  <c r="H4" i="1"/>
  <c r="H3" i="1"/>
  <c r="B22" i="1"/>
  <c r="H6" i="1" l="1"/>
  <c r="H14" i="1"/>
  <c r="H19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<sst xmlns="http://schemas.openxmlformats.org/spreadsheetml/2006/main" count="63" uniqueCount="61">
  <si>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</si>
  <si>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</si>
  <si>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</si>
  <si>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</si>
  <si>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</si>
  <si>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</si>
  <si>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</si>
  <si>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</si>
  <si>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</si>
  <si>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</si>
  <si>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</si>
  <si>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</si>
  <si>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</si>
  <si>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</si>
  <si>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</si>
  <si>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</si>
  <si>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</si>
  <si>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</si>
  <si>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</si>
  <si>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</si>
  <si>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</si>
  <si>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</si>
  <si>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</si>
  <si>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</si>
  <si>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</si>
  <si>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</si>
  <si>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</si>
  <si>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</si>
  <si>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</si>
  <si>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</si>
  <si>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</si>
  <si>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</si>
  <si>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</si>
  <si>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</si>
  <si>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</si>
  <si>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</si>
  <si>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</si>
  <si>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</si>
  <si>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</si>
  <si>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</si>
  <si>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</si>
  <si>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</si>
  <si>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</si>
  <si>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</si>
  <si>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</si>
  <si>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</si>
  <si>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</si>
  <si>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</si>
  <si>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Estimated Out of Pocket Cash</t>
  </si>
  <si>
    <t>Hard Money For 60 Days</t>
  </si>
  <si>
    <t>Purchase Closing Costs</t>
  </si>
  <si>
    <t>Down Payment*</t>
  </si>
  <si>
    <t>Loan Refinance(Estimated)</t>
  </si>
  <si>
    <t>Refinance Costs(If Needed - Estimated)</t>
  </si>
  <si>
    <t>Needs to be contested</t>
  </si>
  <si>
    <t>Estimated new tax assessments coming which should lower taxes</t>
  </si>
  <si>
    <t>832 Marianna</t>
  </si>
  <si>
    <t>Memphis, Tennessee 38111</t>
  </si>
  <si>
    <t>Estimated ARV 140k - 145k</t>
  </si>
  <si>
    <t>Section 8 up to $1650</t>
  </si>
  <si>
    <t>Range $1095- $1395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</si>
</sst>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5" fontId="0" fillId="10" borderId="7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6" fontId="2" fillId="4" borderId="7" xfId="0" applyNumberFormat="1" applyFont="1" applyFill="1" applyBorder="1" applyAlignment="1">
      <alignment horizontal="center" vertical="center" wrapText="1" shrinkToFit="1"/>
    </xf>
    <xf numFmtId="164" fontId="2" fillId="4" borderId="7" xfId="0" applyNumberFormat="1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7" workbookViewId="0">
      <selection activeCell="D13" sqref="D13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6" t="s">
        <v>0</v>
      </c>
      <c r="B1" s="7" t="s">
        <v>56</v>
      </c>
    </row>
    <row r="2" spans="1:10" ht="14.7" thickBot="1" x14ac:dyDescent="0.6">
      <c r="A2" s="77"/>
      <c r="B2" s="8" t="s">
        <v>57</v>
      </c>
      <c r="G2" s="84" t="s">
        <v>44</v>
      </c>
      <c r="H2" s="85"/>
      <c r="I2" s="86"/>
    </row>
    <row r="3" spans="1:10" ht="15.9" thickBot="1" x14ac:dyDescent="0.6">
      <c r="A3" s="78" t="s">
        <v>17</v>
      </c>
      <c r="B3" s="79"/>
      <c r="G3" s="18" t="s">
        <v>24</v>
      </c>
      <c r="H3" s="21">
        <f>B4</f>
        <v>129900</v>
      </c>
      <c r="I3" s="17"/>
    </row>
    <row r="4" spans="1:10" x14ac:dyDescent="0.55000000000000004">
      <c r="A4" s="9" t="s">
        <v>1</v>
      </c>
      <c r="B4" s="2">
        <v>129900</v>
      </c>
      <c r="G4" s="25" t="s">
        <v>25</v>
      </c>
      <c r="H4" s="22">
        <f>B18</f>
        <v>13900</v>
      </c>
      <c r="I4" s="15"/>
    </row>
    <row r="5" spans="1:10" x14ac:dyDescent="0.55000000000000004">
      <c r="A5" s="10" t="s">
        <v>10</v>
      </c>
      <c r="B5" s="3">
        <v>2000</v>
      </c>
      <c r="G5" s="14" t="s">
        <v>26</v>
      </c>
      <c r="H5" s="23">
        <v>189900</v>
      </c>
      <c r="I5" s="15"/>
    </row>
    <row r="6" spans="1:10" x14ac:dyDescent="0.55000000000000004">
      <c r="A6" s="10" t="s">
        <v>19</v>
      </c>
      <c r="B6" s="3">
        <v>131900</v>
      </c>
      <c r="C6" t="s">
        <v>58</v>
      </c>
      <c r="G6" s="14" t="s">
        <v>31</v>
      </c>
      <c r="H6" s="23">
        <f>(I6*H5)</f>
        <v>3798</v>
      </c>
      <c r="I6" s="19">
        <v>0.02</v>
      </c>
      <c r="J6" t="s">
        <v>46</v>
      </c>
    </row>
    <row r="7" spans="1:10" ht="14.7" thickBot="1" x14ac:dyDescent="0.6">
      <c r="A7" s="11" t="s">
        <v>2</v>
      </c>
      <c r="B7" s="4">
        <v>46400</v>
      </c>
      <c r="C7" t="s">
        <v>54</v>
      </c>
      <c r="G7" s="14" t="s">
        <v>11</v>
      </c>
      <c r="H7" s="24">
        <v>0.12</v>
      </c>
      <c r="I7" s="15"/>
    </row>
    <row r="8" spans="1:10" ht="19.5" customHeight="1" thickBot="1" x14ac:dyDescent="0.6">
      <c r="A8" s="80" t="s">
        <v>3</v>
      </c>
      <c r="B8" s="81"/>
      <c r="G8" s="14" t="s">
        <v>28</v>
      </c>
      <c r="H8" s="23">
        <f>(H5*H7)/12</f>
        <v>1899</v>
      </c>
      <c r="I8" s="15"/>
    </row>
    <row r="9" spans="1:10" ht="14.7" thickBot="1" x14ac:dyDescent="0.6">
      <c r="A9" s="10" t="s">
        <v>4</v>
      </c>
      <c r="B9" s="3">
        <v>1295</v>
      </c>
      <c r="C9" t="s">
        <v>60</v>
      </c>
      <c r="G9" s="14" t="s">
        <v>29</v>
      </c>
      <c r="H9" s="23">
        <f>(H8*I9)</f>
        <v>3798</v>
      </c>
      <c r="I9" s="20">
        <v>2</v>
      </c>
    </row>
    <row r="10" spans="1:10" ht="14.7" thickBot="1" x14ac:dyDescent="0.6">
      <c r="A10" s="10" t="s">
        <v>22</v>
      </c>
      <c r="B10" s="3">
        <v>129.5</v>
      </c>
      <c r="C10" t="s">
        <v>59</v>
      </c>
      <c r="G10" s="43" t="s">
        <v>30</v>
      </c>
      <c r="H10" s="41">
        <v>5280</v>
      </c>
      <c r="I10" s="16"/>
    </row>
    <row r="11" spans="1:10" ht="14.7" thickBot="1" x14ac:dyDescent="0.6">
      <c r="A11" s="10" t="s">
        <v>5</v>
      </c>
      <c r="B11" s="65">
        <f>(393.24)/12</f>
        <v>32.770000000000003</v>
      </c>
      <c r="C11" s="87" t="s">
        <v>55</v>
      </c>
      <c r="D11" s="88"/>
      <c r="E11" s="89"/>
    </row>
    <row r="12" spans="1:10" ht="28.15" customHeight="1" thickBot="1" x14ac:dyDescent="0.6">
      <c r="A12" s="10" t="s">
        <v>6</v>
      </c>
      <c r="B12" s="66">
        <f>(370.67)/12</f>
        <v>30.889166666666668</v>
      </c>
      <c r="C12" s="90"/>
      <c r="D12" s="91"/>
      <c r="E12" s="92"/>
      <c r="G12" s="71" t="s">
        <v>43</v>
      </c>
      <c r="H12" s="72"/>
      <c r="I12" s="73"/>
    </row>
    <row r="13" spans="1:10" ht="14.7" thickBot="1" x14ac:dyDescent="0.6">
      <c r="A13" s="10" t="s">
        <v>18</v>
      </c>
      <c r="B13" s="3">
        <v>75</v>
      </c>
      <c r="G13" s="26" t="s">
        <v>32</v>
      </c>
      <c r="H13" s="32">
        <v>1695</v>
      </c>
      <c r="I13" s="28"/>
    </row>
    <row r="14" spans="1:10" ht="14.7" thickBot="1" x14ac:dyDescent="0.6">
      <c r="A14" s="12" t="s">
        <v>7</v>
      </c>
      <c r="B14" s="6">
        <f>(B9-(B10++B11+B12+B13))</f>
        <v>1026.8408333333332</v>
      </c>
      <c r="G14" s="27" t="s">
        <v>27</v>
      </c>
      <c r="H14" s="33">
        <f>(B19*I14)</f>
        <v>1160</v>
      </c>
      <c r="I14" s="29">
        <v>0.01</v>
      </c>
    </row>
    <row r="15" spans="1:10" ht="14.7" thickBot="1" x14ac:dyDescent="0.6">
      <c r="A15" s="10" t="s">
        <v>14</v>
      </c>
      <c r="B15" s="5">
        <f>(B14*12)/B6</f>
        <v>9.3419939347990893E-2</v>
      </c>
      <c r="G15" s="27" t="s">
        <v>33</v>
      </c>
      <c r="H15" s="34">
        <v>250</v>
      </c>
      <c r="I15" s="30"/>
    </row>
    <row r="16" spans="1:10" ht="15.9" thickBot="1" x14ac:dyDescent="0.6">
      <c r="A16" s="82" t="s">
        <v>8</v>
      </c>
      <c r="B16" s="83"/>
      <c r="G16" s="27" t="s">
        <v>34</v>
      </c>
      <c r="H16" s="34">
        <v>500</v>
      </c>
      <c r="I16" s="30"/>
    </row>
    <row r="17" spans="1:9" ht="14.7" thickBot="1" x14ac:dyDescent="0.6">
      <c r="A17" s="49" t="s">
        <v>20</v>
      </c>
      <c r="B17" s="50">
        <v>129900</v>
      </c>
      <c r="G17" s="27" t="s">
        <v>35</v>
      </c>
      <c r="H17" s="34">
        <v>300</v>
      </c>
      <c r="I17" s="30"/>
    </row>
    <row r="18" spans="1:9" ht="14.55" customHeight="1" thickBot="1" x14ac:dyDescent="0.6">
      <c r="A18" s="49" t="s">
        <v>9</v>
      </c>
      <c r="B18" s="50">
        <v>13900</v>
      </c>
      <c r="C18" s="67" t="s">
        <v>47</v>
      </c>
      <c r="D18" s="68"/>
      <c r="G18" s="27" t="s">
        <v>36</v>
      </c>
      <c r="H18" s="34">
        <v>480</v>
      </c>
      <c r="I18" s="30"/>
    </row>
    <row r="19" spans="1:9" ht="35.5" customHeight="1" thickBot="1" x14ac:dyDescent="0.6">
      <c r="A19" s="51" t="s">
        <v>16</v>
      </c>
      <c r="B19" s="50">
        <v>116000</v>
      </c>
      <c r="C19" s="69"/>
      <c r="D19" s="70"/>
      <c r="G19" s="44" t="s">
        <v>37</v>
      </c>
      <c r="H19" s="40">
        <f>SUM(H13:H18)</f>
        <v>4385</v>
      </c>
      <c r="I19" s="31"/>
    </row>
    <row r="20" spans="1:9" x14ac:dyDescent="0.55000000000000004">
      <c r="A20" s="49" t="s">
        <v>11</v>
      </c>
      <c r="B20" s="52">
        <v>7.0000000000000007E-2</v>
      </c>
      <c r="E20" s="13"/>
      <c r="G20" s="35" t="s">
        <v>38</v>
      </c>
    </row>
    <row r="21" spans="1:9" ht="14.7" thickBot="1" x14ac:dyDescent="0.6">
      <c r="A21" s="49" t="s">
        <v>12</v>
      </c>
      <c r="B21" s="53">
        <v>360</v>
      </c>
    </row>
    <row r="22" spans="1:9" ht="14.7" thickBot="1" x14ac:dyDescent="0.6">
      <c r="A22" s="49" t="s">
        <v>15</v>
      </c>
      <c r="B22" s="54">
        <f>-PMT((B20/12),B21,B19,0)</f>
        <v>771.75089440785257</v>
      </c>
      <c r="G22" s="74" t="s">
        <v>39</v>
      </c>
      <c r="H22" s="75"/>
    </row>
    <row r="23" spans="1:9" ht="14.7" thickBot="1" x14ac:dyDescent="0.6">
      <c r="A23" s="55" t="s">
        <v>13</v>
      </c>
      <c r="B23" s="56">
        <f>(B14-B22)</f>
        <v>255.08993892548062</v>
      </c>
      <c r="C23" s="48" t="s">
        <v>23</v>
      </c>
      <c r="G23" s="39" t="s">
        <v>9</v>
      </c>
      <c r="H23" s="36">
        <f>B18</f>
        <v>13900</v>
      </c>
    </row>
    <row r="24" spans="1:9" ht="14.7" thickBot="1" x14ac:dyDescent="0.6">
      <c r="A24" s="57" t="s">
        <v>21</v>
      </c>
      <c r="B24" s="58">
        <f>(B23*12)/B18</f>
        <v>0.22022153000760916</v>
      </c>
      <c r="G24" s="39" t="s">
        <v>40</v>
      </c>
      <c r="H24" s="37">
        <v>2000</v>
      </c>
    </row>
    <row r="25" spans="1:9" ht="30" customHeight="1" thickBot="1" x14ac:dyDescent="0.6">
      <c r="B25" s="63" t="s">
        <v>48</v>
      </c>
      <c r="G25" s="39" t="s">
        <v>41</v>
      </c>
      <c r="H25" s="36">
        <f>H10</f>
        <v>5280</v>
      </c>
    </row>
    <row r="26" spans="1:9" ht="14.7" thickBot="1" x14ac:dyDescent="0.6">
      <c r="B26" s="59">
        <f>B18</f>
        <v>13900</v>
      </c>
      <c r="C26" s="64" t="s">
        <v>51</v>
      </c>
      <c r="G26" s="39" t="s">
        <v>53</v>
      </c>
      <c r="H26" s="38">
        <v>6500</v>
      </c>
    </row>
    <row r="27" spans="1:9" ht="29.1" thickBot="1" x14ac:dyDescent="0.6">
      <c r="B27" s="60">
        <v>2500</v>
      </c>
      <c r="C27" s="64" t="s">
        <v>50</v>
      </c>
      <c r="G27" s="45" t="s">
        <v>45</v>
      </c>
      <c r="H27" s="42">
        <f>SUM(H23:H26)</f>
        <v>27680</v>
      </c>
    </row>
    <row r="28" spans="1:9" ht="14.7" thickBot="1" x14ac:dyDescent="0.6">
      <c r="B28" s="60">
        <v>4500</v>
      </c>
      <c r="C28" s="64" t="s">
        <v>49</v>
      </c>
      <c r="G28" s="47" t="s">
        <v>42</v>
      </c>
      <c r="H28" s="46">
        <f>H27/(B23*12)</f>
        <v>9.042562307173208</v>
      </c>
    </row>
    <row r="29" spans="1:9" ht="14.7" thickBot="1" x14ac:dyDescent="0.6">
      <c r="B29" s="61">
        <v>6500</v>
      </c>
      <c r="C29" s="64" t="s">
        <v>52</v>
      </c>
    </row>
    <row r="30" spans="1:9" ht="14.7" thickBot="1" x14ac:dyDescent="0.6">
      <c r="B30" s="62">
        <f>SUM(B26:B29)</f>
        <v>27400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G2:I2"/>
    <mergeCell ref="C11:E1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2025-06-17T17:30:43Z</dcterms:modified>
</cp:coreProperties>
</file>